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221"/>
  <workbookPr showInkAnnotation="0" autoCompressPictures="0"/>
  <bookViews>
    <workbookView xWindow="0" yWindow="0" windowWidth="24560" windowHeight="17180" tabRatio="500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externalReferences>
    <externalReference r:id="rId6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20" i="5" l="1"/>
  <c r="N19" i="5"/>
  <c r="D16" i="5"/>
  <c r="C16" i="5"/>
  <c r="C15" i="5"/>
  <c r="F4" i="5"/>
  <c r="D15" i="5"/>
  <c r="G4" i="5"/>
  <c r="I4" i="5"/>
  <c r="F5" i="5"/>
  <c r="G5" i="5"/>
  <c r="I5" i="5"/>
  <c r="F6" i="5"/>
  <c r="G6" i="5"/>
  <c r="I6" i="5"/>
  <c r="F7" i="5"/>
  <c r="G7" i="5"/>
  <c r="I7" i="5"/>
  <c r="F8" i="5"/>
  <c r="G8" i="5"/>
  <c r="I8" i="5"/>
  <c r="F9" i="5"/>
  <c r="G9" i="5"/>
  <c r="I9" i="5"/>
  <c r="F10" i="5"/>
  <c r="G10" i="5"/>
  <c r="I10" i="5"/>
  <c r="F11" i="5"/>
  <c r="G11" i="5"/>
  <c r="I11" i="5"/>
  <c r="F12" i="5"/>
  <c r="G12" i="5"/>
  <c r="I12" i="5"/>
  <c r="F13" i="5"/>
  <c r="G13" i="5"/>
  <c r="I13" i="5"/>
  <c r="I15" i="5"/>
  <c r="K4" i="5"/>
  <c r="K8" i="5"/>
  <c r="M4" i="5"/>
  <c r="N4" i="5"/>
  <c r="O4" i="5"/>
  <c r="P4" i="5"/>
  <c r="D16" i="4"/>
  <c r="C16" i="4"/>
  <c r="C15" i="4"/>
  <c r="F4" i="4"/>
  <c r="D15" i="4"/>
  <c r="G4" i="4"/>
  <c r="I4" i="4"/>
  <c r="F5" i="4"/>
  <c r="G5" i="4"/>
  <c r="I5" i="4"/>
  <c r="F6" i="4"/>
  <c r="G6" i="4"/>
  <c r="I6" i="4"/>
  <c r="F7" i="4"/>
  <c r="G7" i="4"/>
  <c r="I7" i="4"/>
  <c r="F8" i="4"/>
  <c r="G8" i="4"/>
  <c r="I8" i="4"/>
  <c r="F9" i="4"/>
  <c r="G9" i="4"/>
  <c r="I9" i="4"/>
  <c r="F10" i="4"/>
  <c r="G10" i="4"/>
  <c r="I10" i="4"/>
  <c r="F11" i="4"/>
  <c r="G11" i="4"/>
  <c r="I11" i="4"/>
  <c r="F12" i="4"/>
  <c r="G12" i="4"/>
  <c r="I12" i="4"/>
  <c r="F13" i="4"/>
  <c r="G13" i="4"/>
  <c r="I13" i="4"/>
  <c r="I15" i="4"/>
  <c r="K4" i="4"/>
  <c r="K8" i="4"/>
  <c r="M4" i="4"/>
  <c r="N4" i="4"/>
  <c r="O4" i="4"/>
  <c r="P4" i="4"/>
  <c r="D16" i="3"/>
  <c r="C16" i="3"/>
  <c r="C15" i="3"/>
  <c r="F4" i="3"/>
  <c r="D15" i="3"/>
  <c r="G4" i="3"/>
  <c r="I4" i="3"/>
  <c r="F5" i="3"/>
  <c r="G5" i="3"/>
  <c r="I5" i="3"/>
  <c r="F6" i="3"/>
  <c r="G6" i="3"/>
  <c r="I6" i="3"/>
  <c r="F7" i="3"/>
  <c r="G7" i="3"/>
  <c r="I7" i="3"/>
  <c r="F8" i="3"/>
  <c r="G8" i="3"/>
  <c r="I8" i="3"/>
  <c r="F9" i="3"/>
  <c r="G9" i="3"/>
  <c r="I9" i="3"/>
  <c r="F10" i="3"/>
  <c r="G10" i="3"/>
  <c r="I10" i="3"/>
  <c r="F11" i="3"/>
  <c r="G11" i="3"/>
  <c r="I11" i="3"/>
  <c r="F12" i="3"/>
  <c r="G12" i="3"/>
  <c r="I12" i="3"/>
  <c r="F13" i="3"/>
  <c r="G13" i="3"/>
  <c r="I13" i="3"/>
  <c r="I15" i="3"/>
  <c r="K4" i="3"/>
  <c r="K8" i="3"/>
  <c r="M4" i="3"/>
  <c r="N4" i="3"/>
  <c r="O4" i="3"/>
  <c r="P4" i="3"/>
  <c r="D16" i="2"/>
  <c r="C16" i="2"/>
  <c r="C15" i="2"/>
  <c r="F4" i="2"/>
  <c r="D15" i="2"/>
  <c r="G4" i="2"/>
  <c r="I4" i="2"/>
  <c r="F5" i="2"/>
  <c r="G5" i="2"/>
  <c r="I5" i="2"/>
  <c r="F6" i="2"/>
  <c r="G6" i="2"/>
  <c r="I6" i="2"/>
  <c r="F7" i="2"/>
  <c r="G7" i="2"/>
  <c r="I7" i="2"/>
  <c r="F8" i="2"/>
  <c r="G8" i="2"/>
  <c r="I8" i="2"/>
  <c r="F9" i="2"/>
  <c r="G9" i="2"/>
  <c r="I9" i="2"/>
  <c r="F10" i="2"/>
  <c r="G10" i="2"/>
  <c r="I10" i="2"/>
  <c r="F11" i="2"/>
  <c r="G11" i="2"/>
  <c r="I11" i="2"/>
  <c r="F12" i="2"/>
  <c r="G12" i="2"/>
  <c r="I12" i="2"/>
  <c r="F13" i="2"/>
  <c r="G13" i="2"/>
  <c r="I13" i="2"/>
  <c r="I15" i="2"/>
  <c r="K4" i="2"/>
  <c r="K8" i="2"/>
  <c r="N4" i="2"/>
  <c r="O4" i="2"/>
  <c r="P4" i="2"/>
</calcChain>
</file>

<file path=xl/sharedStrings.xml><?xml version="1.0" encoding="utf-8"?>
<sst xmlns="http://schemas.openxmlformats.org/spreadsheetml/2006/main" count="147" uniqueCount="31">
  <si>
    <t># Absences</t>
  </si>
  <si>
    <t>Exam Grade</t>
  </si>
  <si>
    <t>X</t>
  </si>
  <si>
    <t>Y</t>
  </si>
  <si>
    <t>Student</t>
  </si>
  <si>
    <t>r</t>
  </si>
  <si>
    <t>N</t>
  </si>
  <si>
    <t>t</t>
  </si>
  <si>
    <t>p</t>
  </si>
  <si>
    <t>Student01</t>
  </si>
  <si>
    <t>Student02</t>
  </si>
  <si>
    <t>Student03</t>
  </si>
  <si>
    <t>Student04</t>
  </si>
  <si>
    <t>Student05</t>
  </si>
  <si>
    <t>Student06</t>
  </si>
  <si>
    <t>Student07</t>
  </si>
  <si>
    <t>Student08</t>
  </si>
  <si>
    <t>Student09</t>
  </si>
  <si>
    <t>Student10</t>
  </si>
  <si>
    <t>mean:</t>
  </si>
  <si>
    <t>standard deviation:</t>
  </si>
  <si>
    <t>Exam Grade, standardized with respect to this sample</t>
  </si>
  <si>
    <t># Absences, standardized with respect to this sample</t>
  </si>
  <si>
    <t>zx*zy</t>
  </si>
  <si>
    <t>sum:</t>
  </si>
  <si>
    <t>zx</t>
  </si>
  <si>
    <t>zy</t>
  </si>
  <si>
    <t>df</t>
  </si>
  <si>
    <t>intercept:</t>
  </si>
  <si>
    <t>slope:</t>
  </si>
  <si>
    <t>Regression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</si>
</sst>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6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4"/>
      <color theme="1"/>
      <name val="Calibri"/>
      <scheme val="minor"/>
    </font>
    <font>
      <i/>
      <sz val="16"/>
      <color theme="1"/>
      <name val="Calibri"/>
      <scheme val="minor"/>
    </font>
    <font>
      <b/>
      <sz val="16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 applyAlignment="1">
      <alignment horizontal="right"/>
    </xf>
    <xf numFmtId="0" fontId="1" fillId="0" borderId="6" xfId="0" applyFont="1" applyBorder="1"/>
    <xf numFmtId="0" fontId="1" fillId="0" borderId="0" xfId="0" applyFont="1" applyBorder="1" applyAlignment="1">
      <alignment horizontal="center"/>
    </xf>
    <xf numFmtId="0" fontId="1" fillId="0" borderId="8" xfId="0" applyFont="1" applyBorder="1"/>
    <xf numFmtId="0" fontId="1" fillId="2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0" fontId="1" fillId="2" borderId="2" xfId="0" applyFont="1" applyFill="1" applyBorder="1"/>
    <xf numFmtId="0" fontId="1" fillId="0" borderId="2" xfId="0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0" xfId="0" applyFont="1" applyBorder="1"/>
    <xf numFmtId="0" fontId="1" fillId="0" borderId="7" xfId="0" applyFont="1" applyBorder="1"/>
    <xf numFmtId="0" fontId="1" fillId="0" borderId="0" xfId="0" applyFont="1" applyBorder="1" applyAlignment="1">
      <alignment horizontal="right"/>
    </xf>
    <xf numFmtId="0" fontId="1" fillId="2" borderId="0" xfId="0" applyFont="1" applyFill="1" applyBorder="1"/>
    <xf numFmtId="0" fontId="1" fillId="0" borderId="9" xfId="0" applyFont="1" applyBorder="1"/>
    <xf numFmtId="0" fontId="1" fillId="0" borderId="0" xfId="0" applyFont="1" applyFill="1" applyBorder="1"/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Sheet3!$D$3</c:f>
              <c:strCache>
                <c:ptCount val="1"/>
                <c:pt idx="0">
                  <c:v>Exam Grade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diamond"/>
            <c:size val="11"/>
            <c:spPr>
              <a:solidFill>
                <a:schemeClr val="tx1"/>
              </a:solidFill>
              <a:ln>
                <a:noFill/>
              </a:ln>
              <a:effectLst/>
            </c:spPr>
          </c:marker>
          <c:xVal>
            <c:numRef>
              <c:f>Sheet3!$C$4:$C$13</c:f>
              <c:numCache>
                <c:formatCode>General</c:formatCode>
                <c:ptCount val="10"/>
                <c:pt idx="0">
                  <c:v>4.0</c:v>
                </c:pt>
                <c:pt idx="1">
                  <c:v>2.0</c:v>
                </c:pt>
                <c:pt idx="2">
                  <c:v>2.0</c:v>
                </c:pt>
                <c:pt idx="3">
                  <c:v>3.0</c:v>
                </c:pt>
                <c:pt idx="4">
                  <c:v>1.0</c:v>
                </c:pt>
                <c:pt idx="5">
                  <c:v>0.0</c:v>
                </c:pt>
                <c:pt idx="6">
                  <c:v>4.0</c:v>
                </c:pt>
                <c:pt idx="7">
                  <c:v>8.0</c:v>
                </c:pt>
                <c:pt idx="8">
                  <c:v>7.0</c:v>
                </c:pt>
                <c:pt idx="9">
                  <c:v>3.0</c:v>
                </c:pt>
              </c:numCache>
            </c:numRef>
          </c:xVal>
          <c:yVal>
            <c:numRef>
              <c:f>Sheet3!$D$4:$D$13</c:f>
              <c:numCache>
                <c:formatCode>General</c:formatCode>
                <c:ptCount val="10"/>
                <c:pt idx="0">
                  <c:v>82.0</c:v>
                </c:pt>
                <c:pt idx="1">
                  <c:v>98.0</c:v>
                </c:pt>
                <c:pt idx="2">
                  <c:v>76.0</c:v>
                </c:pt>
                <c:pt idx="3">
                  <c:v>68.0</c:v>
                </c:pt>
                <c:pt idx="4">
                  <c:v>84.0</c:v>
                </c:pt>
                <c:pt idx="5">
                  <c:v>99.0</c:v>
                </c:pt>
                <c:pt idx="6">
                  <c:v>67.0</c:v>
                </c:pt>
                <c:pt idx="7">
                  <c:v>58.0</c:v>
                </c:pt>
                <c:pt idx="8">
                  <c:v>50.0</c:v>
                </c:pt>
                <c:pt idx="9">
                  <c:v>78.0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5293896"/>
        <c:axId val="-2132687096"/>
      </c:scatterChart>
      <c:valAx>
        <c:axId val="-2095293896"/>
        <c:scaling>
          <c:orientation val="minMax"/>
          <c:max val="1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Absences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32687096"/>
        <c:crosses val="autoZero"/>
        <c:crossBetween val="midCat"/>
      </c:valAx>
      <c:valAx>
        <c:axId val="-2132687096"/>
        <c:scaling>
          <c:orientation val="minMax"/>
          <c:max val="1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Exam Grade	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95293896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Helvetica"/>
          <a:cs typeface="Helvetica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Sheet4!$D$3</c:f>
              <c:strCache>
                <c:ptCount val="1"/>
                <c:pt idx="0">
                  <c:v>Exam Grade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diamond"/>
            <c:size val="11"/>
            <c:spPr>
              <a:solidFill>
                <a:schemeClr val="tx1"/>
              </a:solidFill>
              <a:ln>
                <a:noFill/>
              </a:ln>
              <a:effectLst/>
            </c:spPr>
          </c:marker>
          <c:xVal>
            <c:numRef>
              <c:f>Sheet4!$C$4:$C$13</c:f>
              <c:numCache>
                <c:formatCode>General</c:formatCode>
                <c:ptCount val="10"/>
                <c:pt idx="0">
                  <c:v>4.0</c:v>
                </c:pt>
                <c:pt idx="1">
                  <c:v>2.0</c:v>
                </c:pt>
                <c:pt idx="2">
                  <c:v>2.0</c:v>
                </c:pt>
                <c:pt idx="3">
                  <c:v>3.0</c:v>
                </c:pt>
                <c:pt idx="4">
                  <c:v>1.0</c:v>
                </c:pt>
                <c:pt idx="5">
                  <c:v>0.0</c:v>
                </c:pt>
                <c:pt idx="6">
                  <c:v>4.0</c:v>
                </c:pt>
                <c:pt idx="7">
                  <c:v>8.0</c:v>
                </c:pt>
                <c:pt idx="8">
                  <c:v>7.0</c:v>
                </c:pt>
                <c:pt idx="9">
                  <c:v>3.0</c:v>
                </c:pt>
              </c:numCache>
            </c:numRef>
          </c:xVal>
          <c:yVal>
            <c:numRef>
              <c:f>Sheet4!$D$4:$D$13</c:f>
              <c:numCache>
                <c:formatCode>General</c:formatCode>
                <c:ptCount val="10"/>
                <c:pt idx="0">
                  <c:v>82.0</c:v>
                </c:pt>
                <c:pt idx="1">
                  <c:v>98.0</c:v>
                </c:pt>
                <c:pt idx="2">
                  <c:v>76.0</c:v>
                </c:pt>
                <c:pt idx="3">
                  <c:v>68.0</c:v>
                </c:pt>
                <c:pt idx="4">
                  <c:v>84.0</c:v>
                </c:pt>
                <c:pt idx="5">
                  <c:v>99.0</c:v>
                </c:pt>
                <c:pt idx="6">
                  <c:v>67.0</c:v>
                </c:pt>
                <c:pt idx="7">
                  <c:v>58.0</c:v>
                </c:pt>
                <c:pt idx="8">
                  <c:v>50.0</c:v>
                </c:pt>
                <c:pt idx="9">
                  <c:v>78.0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1119928"/>
        <c:axId val="-2094959448"/>
      </c:scatterChart>
      <c:valAx>
        <c:axId val="-2091119928"/>
        <c:scaling>
          <c:orientation val="minMax"/>
          <c:max val="1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Absences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94959448"/>
        <c:crosses val="autoZero"/>
        <c:crossBetween val="midCat"/>
      </c:valAx>
      <c:valAx>
        <c:axId val="-2094959448"/>
        <c:scaling>
          <c:orientation val="minMax"/>
          <c:max val="1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Exam Grade	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91119928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Helvetica"/>
          <a:cs typeface="Helvetica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Sheet5!$D$3</c:f>
              <c:strCache>
                <c:ptCount val="1"/>
                <c:pt idx="0">
                  <c:v>Exam Grade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diamond"/>
            <c:size val="11"/>
            <c:spPr>
              <a:solidFill>
                <a:schemeClr val="tx1"/>
              </a:solidFill>
              <a:ln>
                <a:noFill/>
              </a:ln>
              <a:effectLst/>
            </c:spPr>
          </c:marker>
          <c:trendline>
            <c:trendlineType val="linear"/>
            <c:forward val="2.0"/>
            <c:dispRSqr val="0"/>
            <c:dispEq val="1"/>
            <c:trendlineLbl>
              <c:layout/>
              <c:numFmt formatCode="General" sourceLinked="0"/>
            </c:trendlineLbl>
          </c:trendline>
          <c:xVal>
            <c:numRef>
              <c:f>Sheet5!$C$4:$C$13</c:f>
              <c:numCache>
                <c:formatCode>General</c:formatCode>
                <c:ptCount val="10"/>
                <c:pt idx="0">
                  <c:v>4.0</c:v>
                </c:pt>
                <c:pt idx="1">
                  <c:v>2.0</c:v>
                </c:pt>
                <c:pt idx="2">
                  <c:v>2.0</c:v>
                </c:pt>
                <c:pt idx="3">
                  <c:v>3.0</c:v>
                </c:pt>
                <c:pt idx="4">
                  <c:v>1.0</c:v>
                </c:pt>
                <c:pt idx="5">
                  <c:v>0.0</c:v>
                </c:pt>
                <c:pt idx="6">
                  <c:v>4.0</c:v>
                </c:pt>
                <c:pt idx="7">
                  <c:v>8.0</c:v>
                </c:pt>
                <c:pt idx="8">
                  <c:v>7.0</c:v>
                </c:pt>
                <c:pt idx="9">
                  <c:v>3.0</c:v>
                </c:pt>
              </c:numCache>
            </c:numRef>
          </c:xVal>
          <c:yVal>
            <c:numRef>
              <c:f>Sheet5!$D$4:$D$13</c:f>
              <c:numCache>
                <c:formatCode>General</c:formatCode>
                <c:ptCount val="10"/>
                <c:pt idx="0">
                  <c:v>82.0</c:v>
                </c:pt>
                <c:pt idx="1">
                  <c:v>98.0</c:v>
                </c:pt>
                <c:pt idx="2">
                  <c:v>76.0</c:v>
                </c:pt>
                <c:pt idx="3">
                  <c:v>68.0</c:v>
                </c:pt>
                <c:pt idx="4">
                  <c:v>84.0</c:v>
                </c:pt>
                <c:pt idx="5">
                  <c:v>99.0</c:v>
                </c:pt>
                <c:pt idx="6">
                  <c:v>67.0</c:v>
                </c:pt>
                <c:pt idx="7">
                  <c:v>58.0</c:v>
                </c:pt>
                <c:pt idx="8">
                  <c:v>50.0</c:v>
                </c:pt>
                <c:pt idx="9">
                  <c:v>78.0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0083992"/>
        <c:axId val="-2096058312"/>
      </c:scatterChart>
      <c:valAx>
        <c:axId val="-2090083992"/>
        <c:scaling>
          <c:orientation val="minMax"/>
          <c:max val="1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Absences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96058312"/>
        <c:crosses val="autoZero"/>
        <c:crossBetween val="midCat"/>
      </c:valAx>
      <c:valAx>
        <c:axId val="-2096058312"/>
        <c:scaling>
          <c:orientation val="minMax"/>
          <c:max val="1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Exam Grade	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90083992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Helvetica"/>
          <a:cs typeface="Helvetica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711200</xdr:colOff>
      <xdr:row>16</xdr:row>
      <xdr:rowOff>228600</xdr:rowOff>
    </xdr:from>
    <xdr:to>
      <xdr:col>8</xdr:col>
      <xdr:colOff>196850</xdr:colOff>
      <xdr:row>31</xdr:row>
      <xdr:rowOff>209550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711200</xdr:colOff>
      <xdr:row>16</xdr:row>
      <xdr:rowOff>228600</xdr:rowOff>
    </xdr:from>
    <xdr:to>
      <xdr:col>8</xdr:col>
      <xdr:colOff>196850</xdr:colOff>
      <xdr:row>31</xdr:row>
      <xdr:rowOff>209550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711200</xdr:colOff>
      <xdr:row>16</xdr:row>
      <xdr:rowOff>228600</xdr:rowOff>
    </xdr:from>
    <xdr:to>
      <xdr:col>8</xdr:col>
      <xdr:colOff>196850</xdr:colOff>
      <xdr:row>31</xdr:row>
      <xdr:rowOff>209550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finley/PostDoc/Teaching/Fall2014_Statistics/Correlatio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ositive"/>
      <sheetName val="Negative"/>
      <sheetName val="Negative (2)"/>
      <sheetName val="None"/>
      <sheetName val="regression"/>
    </sheetNames>
    <sheetDataSet>
      <sheetData sheetId="0"/>
      <sheetData sheetId="1"/>
      <sheetData sheetId="2">
        <row r="10">
          <cell r="F10" t="str">
            <v>Exam Grade</v>
          </cell>
        </row>
        <row r="11">
          <cell r="E11">
            <v>4</v>
          </cell>
          <cell r="F11">
            <v>82</v>
          </cell>
        </row>
        <row r="12">
          <cell r="E12">
            <v>2</v>
          </cell>
          <cell r="F12">
            <v>98</v>
          </cell>
        </row>
        <row r="13">
          <cell r="E13">
            <v>2</v>
          </cell>
          <cell r="F13">
            <v>76</v>
          </cell>
        </row>
        <row r="14">
          <cell r="E14">
            <v>3</v>
          </cell>
          <cell r="F14">
            <v>68</v>
          </cell>
        </row>
        <row r="15">
          <cell r="E15">
            <v>1</v>
          </cell>
          <cell r="F15">
            <v>84</v>
          </cell>
        </row>
        <row r="16">
          <cell r="E16">
            <v>0</v>
          </cell>
          <cell r="F16">
            <v>99</v>
          </cell>
        </row>
        <row r="17">
          <cell r="E17">
            <v>4</v>
          </cell>
          <cell r="F17">
            <v>67</v>
          </cell>
        </row>
        <row r="18">
          <cell r="E18">
            <v>8</v>
          </cell>
          <cell r="F18">
            <v>58</v>
          </cell>
        </row>
        <row r="19">
          <cell r="E19">
            <v>7</v>
          </cell>
          <cell r="F19">
            <v>50</v>
          </cell>
        </row>
        <row r="20">
          <cell r="E20">
            <v>3</v>
          </cell>
          <cell r="F20">
            <v>78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6"/>
  <sheetViews>
    <sheetView tabSelected="1" workbookViewId="0">
      <selection activeCell="C15" sqref="C15"/>
    </sheetView>
  </sheetViews>
  <sheetFormatPr baseColWidth="10" defaultRowHeight="20" x14ac:dyDescent="0"/>
  <cols>
    <col min="1" max="1" width="10.83203125" style="1"/>
    <col min="2" max="2" width="16.5" style="1" customWidth="1"/>
    <col min="3" max="4" width="14.6640625" style="1" customWidth="1"/>
    <col min="5" max="5" width="4.1640625" style="1" customWidth="1"/>
    <col min="6" max="7" width="22.83203125" style="1" customWidth="1"/>
    <col min="8" max="8" width="4.33203125" style="14" customWidth="1"/>
    <col min="9" max="9" width="10.1640625" style="1" customWidth="1"/>
    <col min="10" max="10" width="4.5" style="1" customWidth="1"/>
    <col min="11" max="11" width="10.83203125" style="1"/>
    <col min="12" max="12" width="6" style="1" customWidth="1"/>
    <col min="13" max="16384" width="10.83203125" style="1"/>
  </cols>
  <sheetData>
    <row r="2" spans="2:11">
      <c r="C2" s="2" t="s">
        <v>2</v>
      </c>
      <c r="D2" s="2" t="s">
        <v>3</v>
      </c>
      <c r="E2" s="2"/>
      <c r="F2" s="2" t="s">
        <v>25</v>
      </c>
      <c r="G2" s="2" t="s">
        <v>26</v>
      </c>
      <c r="H2" s="10"/>
      <c r="I2" s="2" t="s">
        <v>23</v>
      </c>
      <c r="J2" s="2"/>
    </row>
    <row r="3" spans="2:11" ht="54">
      <c r="B3" s="4" t="s">
        <v>4</v>
      </c>
      <c r="C3" s="3" t="s">
        <v>0</v>
      </c>
      <c r="D3" s="3" t="s">
        <v>1</v>
      </c>
      <c r="E3" s="7"/>
      <c r="F3" s="11" t="s">
        <v>22</v>
      </c>
      <c r="G3" s="11" t="s">
        <v>21</v>
      </c>
      <c r="H3" s="12"/>
      <c r="I3" s="11"/>
      <c r="J3" s="7"/>
      <c r="K3" s="22" t="s">
        <v>6</v>
      </c>
    </row>
    <row r="4" spans="2:11">
      <c r="B4" s="1" t="s">
        <v>9</v>
      </c>
      <c r="C4" s="2">
        <v>4</v>
      </c>
      <c r="D4" s="2">
        <v>82</v>
      </c>
      <c r="E4" s="2"/>
      <c r="F4" s="9"/>
      <c r="G4" s="9"/>
      <c r="H4" s="10"/>
      <c r="I4" s="9"/>
      <c r="J4" s="2"/>
      <c r="K4" s="20"/>
    </row>
    <row r="5" spans="2:11">
      <c r="B5" s="1" t="s">
        <v>10</v>
      </c>
      <c r="C5" s="2">
        <v>2</v>
      </c>
      <c r="D5" s="2">
        <v>98</v>
      </c>
      <c r="E5" s="2"/>
      <c r="F5" s="9"/>
      <c r="G5" s="9"/>
      <c r="H5" s="10"/>
      <c r="I5" s="9"/>
      <c r="J5" s="2"/>
    </row>
    <row r="6" spans="2:11">
      <c r="B6" s="1" t="s">
        <v>11</v>
      </c>
      <c r="C6" s="2">
        <v>2</v>
      </c>
      <c r="D6" s="2">
        <v>76</v>
      </c>
      <c r="E6" s="2"/>
      <c r="F6" s="9"/>
      <c r="G6" s="9"/>
      <c r="H6" s="10"/>
      <c r="I6" s="9"/>
      <c r="J6" s="2"/>
    </row>
    <row r="7" spans="2:11">
      <c r="B7" s="1" t="s">
        <v>12</v>
      </c>
      <c r="C7" s="2">
        <v>3</v>
      </c>
      <c r="D7" s="2">
        <v>68</v>
      </c>
      <c r="E7" s="2"/>
      <c r="F7" s="9"/>
      <c r="G7" s="9"/>
      <c r="H7" s="10"/>
      <c r="I7" s="9"/>
      <c r="J7" s="2"/>
      <c r="K7" s="22" t="s">
        <v>5</v>
      </c>
    </row>
    <row r="8" spans="2:11">
      <c r="B8" s="1" t="s">
        <v>13</v>
      </c>
      <c r="C8" s="2">
        <v>1</v>
      </c>
      <c r="D8" s="2">
        <v>84</v>
      </c>
      <c r="E8" s="2"/>
      <c r="F8" s="9"/>
      <c r="G8" s="9"/>
      <c r="H8" s="10"/>
      <c r="I8" s="9"/>
      <c r="J8" s="2"/>
      <c r="K8" s="20"/>
    </row>
    <row r="9" spans="2:11">
      <c r="B9" s="1" t="s">
        <v>14</v>
      </c>
      <c r="C9" s="2">
        <v>0</v>
      </c>
      <c r="D9" s="2">
        <v>99</v>
      </c>
      <c r="E9" s="2"/>
      <c r="F9" s="9"/>
      <c r="G9" s="9"/>
      <c r="H9" s="10"/>
      <c r="I9" s="9"/>
      <c r="J9" s="2"/>
    </row>
    <row r="10" spans="2:11">
      <c r="B10" s="1" t="s">
        <v>15</v>
      </c>
      <c r="C10" s="2">
        <v>4</v>
      </c>
      <c r="D10" s="2">
        <v>67</v>
      </c>
      <c r="E10" s="2"/>
      <c r="F10" s="9"/>
      <c r="G10" s="9"/>
      <c r="H10" s="10"/>
      <c r="I10" s="9"/>
      <c r="J10" s="2"/>
    </row>
    <row r="11" spans="2:11">
      <c r="B11" s="1" t="s">
        <v>16</v>
      </c>
      <c r="C11" s="2">
        <v>8</v>
      </c>
      <c r="D11" s="2">
        <v>58</v>
      </c>
      <c r="E11" s="2"/>
      <c r="F11" s="9"/>
      <c r="G11" s="9"/>
      <c r="H11" s="10"/>
      <c r="I11" s="9"/>
      <c r="J11" s="2"/>
    </row>
    <row r="12" spans="2:11">
      <c r="B12" s="1" t="s">
        <v>17</v>
      </c>
      <c r="C12" s="2">
        <v>7</v>
      </c>
      <c r="D12" s="2">
        <v>50</v>
      </c>
      <c r="E12" s="2"/>
      <c r="F12" s="9"/>
      <c r="G12" s="9"/>
      <c r="H12" s="10"/>
      <c r="I12" s="9"/>
      <c r="J12" s="2"/>
    </row>
    <row r="13" spans="2:11">
      <c r="B13" s="4" t="s">
        <v>18</v>
      </c>
      <c r="C13" s="3">
        <v>3</v>
      </c>
      <c r="D13" s="3">
        <v>78</v>
      </c>
      <c r="E13" s="7"/>
      <c r="F13" s="9"/>
      <c r="G13" s="9"/>
      <c r="H13" s="13"/>
      <c r="I13" s="9"/>
      <c r="J13" s="7"/>
    </row>
    <row r="15" spans="2:11">
      <c r="B15" s="5" t="s">
        <v>19</v>
      </c>
      <c r="C15" s="16"/>
      <c r="D15" s="16"/>
      <c r="E15" s="10"/>
      <c r="F15" s="10"/>
      <c r="G15" s="10"/>
      <c r="H15" s="15" t="s">
        <v>24</v>
      </c>
      <c r="I15" s="16"/>
      <c r="J15" s="10"/>
    </row>
    <row r="16" spans="2:11">
      <c r="B16" s="5" t="s">
        <v>20</v>
      </c>
      <c r="C16" s="17"/>
      <c r="D16" s="17"/>
      <c r="E16" s="10"/>
      <c r="F16" s="10"/>
      <c r="G16" s="10"/>
      <c r="H16" s="10"/>
      <c r="I16" s="10"/>
      <c r="J16" s="10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6"/>
  <sheetViews>
    <sheetView workbookViewId="0">
      <selection activeCell="M4" sqref="M4"/>
    </sheetView>
  </sheetViews>
  <sheetFormatPr baseColWidth="10" defaultRowHeight="20" x14ac:dyDescent="0"/>
  <cols>
    <col min="1" max="1" width="10.83203125" style="1"/>
    <col min="2" max="2" width="16.5" style="1" customWidth="1"/>
    <col min="3" max="4" width="14.6640625" style="1" customWidth="1"/>
    <col min="5" max="5" width="4.1640625" style="1" customWidth="1"/>
    <col min="6" max="7" width="22.83203125" style="1" customWidth="1"/>
    <col min="8" max="8" width="4.33203125" style="14" customWidth="1"/>
    <col min="9" max="9" width="10.1640625" style="1" customWidth="1"/>
    <col min="10" max="10" width="4.5" style="1" customWidth="1"/>
    <col min="11" max="11" width="10.83203125" style="1"/>
    <col min="12" max="12" width="6" style="1" customWidth="1"/>
    <col min="13" max="16384" width="10.83203125" style="1"/>
  </cols>
  <sheetData>
    <row r="2" spans="2:16">
      <c r="C2" s="22" t="s">
        <v>2</v>
      </c>
      <c r="D2" s="22" t="s">
        <v>3</v>
      </c>
      <c r="E2" s="22"/>
      <c r="F2" s="22" t="s">
        <v>25</v>
      </c>
      <c r="G2" s="22" t="s">
        <v>26</v>
      </c>
      <c r="H2" s="23"/>
      <c r="I2" s="22" t="s">
        <v>23</v>
      </c>
      <c r="J2" s="2"/>
    </row>
    <row r="3" spans="2:16" ht="54">
      <c r="B3" s="4" t="s">
        <v>4</v>
      </c>
      <c r="C3" s="3" t="s">
        <v>0</v>
      </c>
      <c r="D3" s="3" t="s">
        <v>1</v>
      </c>
      <c r="E3" s="7"/>
      <c r="F3" s="11" t="s">
        <v>22</v>
      </c>
      <c r="G3" s="11" t="s">
        <v>21</v>
      </c>
      <c r="H3" s="12"/>
      <c r="I3" s="11"/>
      <c r="J3" s="7"/>
      <c r="K3" s="22" t="s">
        <v>6</v>
      </c>
      <c r="M3" s="22" t="s">
        <v>5</v>
      </c>
      <c r="N3" s="22" t="s">
        <v>27</v>
      </c>
      <c r="O3" s="22" t="s">
        <v>7</v>
      </c>
      <c r="P3" s="22" t="s">
        <v>8</v>
      </c>
    </row>
    <row r="4" spans="2:16">
      <c r="B4" s="1" t="s">
        <v>9</v>
      </c>
      <c r="C4" s="2">
        <v>4</v>
      </c>
      <c r="D4" s="2">
        <v>82</v>
      </c>
      <c r="E4" s="2"/>
      <c r="F4" s="10">
        <f>(C4-$C$15)/$C$16</f>
        <v>0.25264557631995571</v>
      </c>
      <c r="G4" s="10">
        <f>(D4-$D$15)/$D$16</f>
        <v>0.39893758112510819</v>
      </c>
      <c r="H4" s="10"/>
      <c r="I4" s="10">
        <f>F4*G4</f>
        <v>0.10078981509904204</v>
      </c>
      <c r="J4" s="2"/>
      <c r="K4" s="21">
        <f>COUNT(I4:I13)</f>
        <v>10</v>
      </c>
      <c r="M4" s="20"/>
      <c r="N4" s="1">
        <f>K4-2</f>
        <v>8</v>
      </c>
      <c r="O4" s="1">
        <f>M4/SQRT((1-M4^2)/N4)</f>
        <v>0</v>
      </c>
      <c r="P4" s="1">
        <f>TDIST(ABS(O4),N4-2,2)</f>
        <v>1</v>
      </c>
    </row>
    <row r="5" spans="2:16">
      <c r="B5" s="1" t="s">
        <v>10</v>
      </c>
      <c r="C5" s="2">
        <v>2</v>
      </c>
      <c r="D5" s="2">
        <v>98</v>
      </c>
      <c r="E5" s="2"/>
      <c r="F5" s="10">
        <f t="shared" ref="F5:F13" si="0">(C5-$C$15)/$C$16</f>
        <v>-0.58950634474656327</v>
      </c>
      <c r="G5" s="10">
        <f t="shared" ref="G5:G13" si="1">(D5-$D$15)/$D$16</f>
        <v>1.4627711307920632</v>
      </c>
      <c r="H5" s="10"/>
      <c r="I5" s="10">
        <f t="shared" ref="I5:I13" si="2">F5*G5</f>
        <v>-0.86231286251402617</v>
      </c>
      <c r="J5" s="2"/>
    </row>
    <row r="6" spans="2:16">
      <c r="B6" s="1" t="s">
        <v>11</v>
      </c>
      <c r="C6" s="2">
        <v>2</v>
      </c>
      <c r="D6" s="2">
        <v>76</v>
      </c>
      <c r="E6" s="2"/>
      <c r="F6" s="10">
        <f t="shared" si="0"/>
        <v>-0.58950634474656327</v>
      </c>
      <c r="G6" s="10">
        <f t="shared" si="1"/>
        <v>0</v>
      </c>
      <c r="H6" s="10"/>
      <c r="I6" s="10">
        <f t="shared" si="2"/>
        <v>0</v>
      </c>
      <c r="J6" s="2"/>
    </row>
    <row r="7" spans="2:16">
      <c r="B7" s="1" t="s">
        <v>12</v>
      </c>
      <c r="C7" s="2">
        <v>3</v>
      </c>
      <c r="D7" s="2">
        <v>68</v>
      </c>
      <c r="E7" s="2"/>
      <c r="F7" s="10">
        <f t="shared" si="0"/>
        <v>-0.16843038421330375</v>
      </c>
      <c r="G7" s="10">
        <f t="shared" si="1"/>
        <v>-0.53191677483347755</v>
      </c>
      <c r="H7" s="10"/>
      <c r="I7" s="10">
        <f t="shared" si="2"/>
        <v>8.9590946754703998E-2</v>
      </c>
      <c r="J7" s="2"/>
      <c r="K7" s="22" t="s">
        <v>5</v>
      </c>
    </row>
    <row r="8" spans="2:16">
      <c r="B8" s="1" t="s">
        <v>13</v>
      </c>
      <c r="C8" s="2">
        <v>1</v>
      </c>
      <c r="D8" s="2">
        <v>84</v>
      </c>
      <c r="E8" s="2"/>
      <c r="F8" s="10">
        <f t="shared" si="0"/>
        <v>-1.0105823052798228</v>
      </c>
      <c r="G8" s="10">
        <f t="shared" si="1"/>
        <v>0.53191677483347755</v>
      </c>
      <c r="H8" s="10"/>
      <c r="I8" s="10">
        <f t="shared" si="2"/>
        <v>-0.53754568052822416</v>
      </c>
      <c r="J8" s="2"/>
      <c r="K8" s="21">
        <f>I15/K4</f>
        <v>-0.85111399416968825</v>
      </c>
    </row>
    <row r="9" spans="2:16">
      <c r="B9" s="1" t="s">
        <v>14</v>
      </c>
      <c r="C9" s="2">
        <v>0</v>
      </c>
      <c r="D9" s="2">
        <v>99</v>
      </c>
      <c r="E9" s="2"/>
      <c r="F9" s="10">
        <f t="shared" si="0"/>
        <v>-1.4316582658130823</v>
      </c>
      <c r="G9" s="10">
        <f t="shared" si="1"/>
        <v>1.529260727646248</v>
      </c>
      <c r="H9" s="10"/>
      <c r="I9" s="10">
        <f t="shared" si="2"/>
        <v>-2.1893787613180797</v>
      </c>
      <c r="J9" s="2"/>
    </row>
    <row r="10" spans="2:16">
      <c r="B10" s="1" t="s">
        <v>15</v>
      </c>
      <c r="C10" s="2">
        <v>4</v>
      </c>
      <c r="D10" s="2">
        <v>67</v>
      </c>
      <c r="E10" s="2"/>
      <c r="F10" s="10">
        <f t="shared" si="0"/>
        <v>0.25264557631995571</v>
      </c>
      <c r="G10" s="10">
        <f t="shared" si="1"/>
        <v>-0.59840637168766231</v>
      </c>
      <c r="H10" s="10"/>
      <c r="I10" s="10">
        <f t="shared" si="2"/>
        <v>-0.15118472264856309</v>
      </c>
      <c r="J10" s="2"/>
    </row>
    <row r="11" spans="2:16">
      <c r="B11" s="1" t="s">
        <v>16</v>
      </c>
      <c r="C11" s="2">
        <v>8</v>
      </c>
      <c r="D11" s="2">
        <v>58</v>
      </c>
      <c r="E11" s="2"/>
      <c r="F11" s="10">
        <f t="shared" si="0"/>
        <v>1.9369494184529934</v>
      </c>
      <c r="G11" s="10">
        <f t="shared" si="1"/>
        <v>-1.1968127433753246</v>
      </c>
      <c r="H11" s="10"/>
      <c r="I11" s="10">
        <f t="shared" si="2"/>
        <v>-2.3181657472779666</v>
      </c>
      <c r="J11" s="2"/>
    </row>
    <row r="12" spans="2:16">
      <c r="B12" s="1" t="s">
        <v>17</v>
      </c>
      <c r="C12" s="2">
        <v>7</v>
      </c>
      <c r="D12" s="2">
        <v>50</v>
      </c>
      <c r="E12" s="2"/>
      <c r="F12" s="10">
        <f t="shared" si="0"/>
        <v>1.5158734579197342</v>
      </c>
      <c r="G12" s="10">
        <f t="shared" si="1"/>
        <v>-1.7287295182088021</v>
      </c>
      <c r="H12" s="10"/>
      <c r="I12" s="10">
        <f t="shared" si="2"/>
        <v>-2.6205351925750926</v>
      </c>
      <c r="J12" s="2"/>
    </row>
    <row r="13" spans="2:16">
      <c r="B13" s="4" t="s">
        <v>18</v>
      </c>
      <c r="C13" s="3">
        <v>3</v>
      </c>
      <c r="D13" s="3">
        <v>78</v>
      </c>
      <c r="E13" s="7"/>
      <c r="F13" s="10">
        <f t="shared" si="0"/>
        <v>-0.16843038421330375</v>
      </c>
      <c r="G13" s="10">
        <f t="shared" si="1"/>
        <v>0.13297919370836939</v>
      </c>
      <c r="H13" s="13"/>
      <c r="I13" s="10">
        <f t="shared" si="2"/>
        <v>-2.2397736688676E-2</v>
      </c>
      <c r="J13" s="7"/>
    </row>
    <row r="14" spans="2:16">
      <c r="I14" s="14"/>
    </row>
    <row r="15" spans="2:16">
      <c r="B15" s="5" t="s">
        <v>19</v>
      </c>
      <c r="C15" s="18">
        <f>AVERAGE(C4:C13)</f>
        <v>3.4</v>
      </c>
      <c r="D15" s="18">
        <f>AVERAGE(D4:D13)</f>
        <v>76</v>
      </c>
      <c r="E15" s="10"/>
      <c r="F15" s="10"/>
      <c r="G15" s="10"/>
      <c r="H15" s="15" t="s">
        <v>24</v>
      </c>
      <c r="I15" s="18">
        <f>SUM(I4:I13)</f>
        <v>-8.5111399416968823</v>
      </c>
      <c r="J15" s="10"/>
    </row>
    <row r="16" spans="2:16">
      <c r="B16" s="5" t="s">
        <v>20</v>
      </c>
      <c r="C16" s="19">
        <f>STDEVP(C4:C13)</f>
        <v>2.3748684174075834</v>
      </c>
      <c r="D16" s="19">
        <f>STDEVP(D4:D13)</f>
        <v>15.039946808416577</v>
      </c>
      <c r="E16" s="10"/>
      <c r="F16" s="10"/>
      <c r="G16" s="10"/>
      <c r="H16" s="10"/>
      <c r="I16" s="10"/>
      <c r="J16" s="10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6"/>
  <sheetViews>
    <sheetView workbookViewId="0">
      <selection activeCell="M4" sqref="M4"/>
    </sheetView>
  </sheetViews>
  <sheetFormatPr baseColWidth="10" defaultRowHeight="20" x14ac:dyDescent="0"/>
  <cols>
    <col min="1" max="1" width="10.83203125" style="1"/>
    <col min="2" max="2" width="16.5" style="1" customWidth="1"/>
    <col min="3" max="4" width="14.6640625" style="1" customWidth="1"/>
    <col min="5" max="5" width="4.1640625" style="1" customWidth="1"/>
    <col min="6" max="7" width="22.83203125" style="1" customWidth="1"/>
    <col min="8" max="8" width="4.33203125" style="14" customWidth="1"/>
    <col min="9" max="9" width="10.1640625" style="1" customWidth="1"/>
    <col min="10" max="10" width="4.5" style="1" customWidth="1"/>
    <col min="11" max="11" width="10.83203125" style="1"/>
    <col min="12" max="12" width="6" style="1" customWidth="1"/>
    <col min="13" max="16384" width="10.83203125" style="1"/>
  </cols>
  <sheetData>
    <row r="2" spans="2:16">
      <c r="C2" s="22" t="s">
        <v>2</v>
      </c>
      <c r="D2" s="22" t="s">
        <v>3</v>
      </c>
      <c r="E2" s="22"/>
      <c r="F2" s="22" t="s">
        <v>25</v>
      </c>
      <c r="G2" s="22" t="s">
        <v>26</v>
      </c>
      <c r="H2" s="23"/>
      <c r="I2" s="22" t="s">
        <v>23</v>
      </c>
      <c r="J2" s="2"/>
    </row>
    <row r="3" spans="2:16" ht="54">
      <c r="B3" s="4" t="s">
        <v>4</v>
      </c>
      <c r="C3" s="3" t="s">
        <v>0</v>
      </c>
      <c r="D3" s="3" t="s">
        <v>1</v>
      </c>
      <c r="E3" s="7"/>
      <c r="F3" s="11" t="s">
        <v>22</v>
      </c>
      <c r="G3" s="11" t="s">
        <v>21</v>
      </c>
      <c r="H3" s="12"/>
      <c r="I3" s="11"/>
      <c r="J3" s="7"/>
      <c r="K3" s="22" t="s">
        <v>6</v>
      </c>
      <c r="M3" s="22" t="s">
        <v>5</v>
      </c>
      <c r="N3" s="22" t="s">
        <v>27</v>
      </c>
      <c r="O3" s="22" t="s">
        <v>7</v>
      </c>
      <c r="P3" s="22" t="s">
        <v>8</v>
      </c>
    </row>
    <row r="4" spans="2:16">
      <c r="B4" s="1" t="s">
        <v>9</v>
      </c>
      <c r="C4" s="2">
        <v>4</v>
      </c>
      <c r="D4" s="2">
        <v>82</v>
      </c>
      <c r="E4" s="2"/>
      <c r="F4" s="10">
        <f>(C4-$C$15)/$C$16</f>
        <v>0.25264557631995571</v>
      </c>
      <c r="G4" s="10">
        <f>(D4-$D$15)/$D$16</f>
        <v>0.39893758112510819</v>
      </c>
      <c r="H4" s="10"/>
      <c r="I4" s="10">
        <f>F4*G4</f>
        <v>0.10078981509904204</v>
      </c>
      <c r="J4" s="2"/>
      <c r="K4" s="21">
        <f>COUNT(I4:I13)</f>
        <v>10</v>
      </c>
      <c r="M4" s="21">
        <f>K8</f>
        <v>-0.85111399416968825</v>
      </c>
      <c r="N4" s="1">
        <f>K4-2</f>
        <v>8</v>
      </c>
      <c r="O4" s="1">
        <f>M4/SQRT((1-M4^2)/N4)</f>
        <v>-4.5855264533437197</v>
      </c>
      <c r="P4" s="1">
        <f>TDIST(ABS(O4),N4-2,2)</f>
        <v>3.7486446075068081E-3</v>
      </c>
    </row>
    <row r="5" spans="2:16">
      <c r="B5" s="1" t="s">
        <v>10</v>
      </c>
      <c r="C5" s="2">
        <v>2</v>
      </c>
      <c r="D5" s="2">
        <v>98</v>
      </c>
      <c r="E5" s="2"/>
      <c r="F5" s="10">
        <f t="shared" ref="F5:F13" si="0">(C5-$C$15)/$C$16</f>
        <v>-0.58950634474656327</v>
      </c>
      <c r="G5" s="10">
        <f t="shared" ref="G5:G13" si="1">(D5-$D$15)/$D$16</f>
        <v>1.4627711307920632</v>
      </c>
      <c r="H5" s="10"/>
      <c r="I5" s="10">
        <f t="shared" ref="I5:I13" si="2">F5*G5</f>
        <v>-0.86231286251402617</v>
      </c>
      <c r="J5" s="2"/>
    </row>
    <row r="6" spans="2:16">
      <c r="B6" s="1" t="s">
        <v>11</v>
      </c>
      <c r="C6" s="2">
        <v>2</v>
      </c>
      <c r="D6" s="2">
        <v>76</v>
      </c>
      <c r="E6" s="2"/>
      <c r="F6" s="10">
        <f t="shared" si="0"/>
        <v>-0.58950634474656327</v>
      </c>
      <c r="G6" s="10">
        <f t="shared" si="1"/>
        <v>0</v>
      </c>
      <c r="H6" s="10"/>
      <c r="I6" s="10">
        <f t="shared" si="2"/>
        <v>0</v>
      </c>
      <c r="J6" s="2"/>
    </row>
    <row r="7" spans="2:16">
      <c r="B7" s="1" t="s">
        <v>12</v>
      </c>
      <c r="C7" s="2">
        <v>3</v>
      </c>
      <c r="D7" s="2">
        <v>68</v>
      </c>
      <c r="E7" s="2"/>
      <c r="F7" s="10">
        <f t="shared" si="0"/>
        <v>-0.16843038421330375</v>
      </c>
      <c r="G7" s="10">
        <f t="shared" si="1"/>
        <v>-0.53191677483347755</v>
      </c>
      <c r="H7" s="10"/>
      <c r="I7" s="10">
        <f t="shared" si="2"/>
        <v>8.9590946754703998E-2</v>
      </c>
      <c r="J7" s="2"/>
      <c r="K7" s="22" t="s">
        <v>5</v>
      </c>
    </row>
    <row r="8" spans="2:16">
      <c r="B8" s="1" t="s">
        <v>13</v>
      </c>
      <c r="C8" s="2">
        <v>1</v>
      </c>
      <c r="D8" s="2">
        <v>84</v>
      </c>
      <c r="E8" s="2"/>
      <c r="F8" s="10">
        <f t="shared" si="0"/>
        <v>-1.0105823052798228</v>
      </c>
      <c r="G8" s="10">
        <f t="shared" si="1"/>
        <v>0.53191677483347755</v>
      </c>
      <c r="H8" s="10"/>
      <c r="I8" s="10">
        <f t="shared" si="2"/>
        <v>-0.53754568052822416</v>
      </c>
      <c r="J8" s="2"/>
      <c r="K8" s="21">
        <f>I15/K4</f>
        <v>-0.85111399416968825</v>
      </c>
    </row>
    <row r="9" spans="2:16">
      <c r="B9" s="1" t="s">
        <v>14</v>
      </c>
      <c r="C9" s="2">
        <v>0</v>
      </c>
      <c r="D9" s="2">
        <v>99</v>
      </c>
      <c r="E9" s="2"/>
      <c r="F9" s="10">
        <f t="shared" si="0"/>
        <v>-1.4316582658130823</v>
      </c>
      <c r="G9" s="10">
        <f t="shared" si="1"/>
        <v>1.529260727646248</v>
      </c>
      <c r="H9" s="10"/>
      <c r="I9" s="10">
        <f t="shared" si="2"/>
        <v>-2.1893787613180797</v>
      </c>
      <c r="J9" s="2"/>
    </row>
    <row r="10" spans="2:16">
      <c r="B10" s="1" t="s">
        <v>15</v>
      </c>
      <c r="C10" s="2">
        <v>4</v>
      </c>
      <c r="D10" s="2">
        <v>67</v>
      </c>
      <c r="E10" s="2"/>
      <c r="F10" s="10">
        <f t="shared" si="0"/>
        <v>0.25264557631995571</v>
      </c>
      <c r="G10" s="10">
        <f t="shared" si="1"/>
        <v>-0.59840637168766231</v>
      </c>
      <c r="H10" s="10"/>
      <c r="I10" s="10">
        <f t="shared" si="2"/>
        <v>-0.15118472264856309</v>
      </c>
      <c r="J10" s="2"/>
    </row>
    <row r="11" spans="2:16">
      <c r="B11" s="1" t="s">
        <v>16</v>
      </c>
      <c r="C11" s="2">
        <v>8</v>
      </c>
      <c r="D11" s="2">
        <v>58</v>
      </c>
      <c r="E11" s="2"/>
      <c r="F11" s="10">
        <f t="shared" si="0"/>
        <v>1.9369494184529934</v>
      </c>
      <c r="G11" s="10">
        <f t="shared" si="1"/>
        <v>-1.1968127433753246</v>
      </c>
      <c r="H11" s="10"/>
      <c r="I11" s="10">
        <f t="shared" si="2"/>
        <v>-2.3181657472779666</v>
      </c>
      <c r="J11" s="2"/>
    </row>
    <row r="12" spans="2:16">
      <c r="B12" s="1" t="s">
        <v>17</v>
      </c>
      <c r="C12" s="2">
        <v>7</v>
      </c>
      <c r="D12" s="2">
        <v>50</v>
      </c>
      <c r="E12" s="2"/>
      <c r="F12" s="10">
        <f t="shared" si="0"/>
        <v>1.5158734579197342</v>
      </c>
      <c r="G12" s="10">
        <f t="shared" si="1"/>
        <v>-1.7287295182088021</v>
      </c>
      <c r="H12" s="10"/>
      <c r="I12" s="10">
        <f t="shared" si="2"/>
        <v>-2.6205351925750926</v>
      </c>
      <c r="J12" s="2"/>
    </row>
    <row r="13" spans="2:16">
      <c r="B13" s="4" t="s">
        <v>18</v>
      </c>
      <c r="C13" s="3">
        <v>3</v>
      </c>
      <c r="D13" s="3">
        <v>78</v>
      </c>
      <c r="E13" s="7"/>
      <c r="F13" s="10">
        <f t="shared" si="0"/>
        <v>-0.16843038421330375</v>
      </c>
      <c r="G13" s="10">
        <f t="shared" si="1"/>
        <v>0.13297919370836939</v>
      </c>
      <c r="H13" s="13"/>
      <c r="I13" s="10">
        <f t="shared" si="2"/>
        <v>-2.2397736688676E-2</v>
      </c>
      <c r="J13" s="7"/>
    </row>
    <row r="14" spans="2:16">
      <c r="I14" s="14"/>
    </row>
    <row r="15" spans="2:16">
      <c r="B15" s="5" t="s">
        <v>19</v>
      </c>
      <c r="C15" s="18">
        <f>AVERAGE(C4:C13)</f>
        <v>3.4</v>
      </c>
      <c r="D15" s="18">
        <f>AVERAGE(D4:D13)</f>
        <v>76</v>
      </c>
      <c r="E15" s="10"/>
      <c r="F15" s="10"/>
      <c r="G15" s="10"/>
      <c r="H15" s="15" t="s">
        <v>24</v>
      </c>
      <c r="I15" s="18">
        <f>SUM(I4:I13)</f>
        <v>-8.5111399416968823</v>
      </c>
      <c r="J15" s="10"/>
    </row>
    <row r="16" spans="2:16">
      <c r="B16" s="5" t="s">
        <v>20</v>
      </c>
      <c r="C16" s="19">
        <f>STDEVP(C4:C13)</f>
        <v>2.3748684174075834</v>
      </c>
      <c r="D16" s="19">
        <f>STDEVP(D4:D13)</f>
        <v>15.039946808416577</v>
      </c>
      <c r="E16" s="10"/>
      <c r="F16" s="10"/>
      <c r="G16" s="10"/>
      <c r="H16" s="10"/>
      <c r="I16" s="10"/>
      <c r="J16" s="10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1"/>
  <sheetViews>
    <sheetView workbookViewId="0">
      <selection activeCell="N19" sqref="N19"/>
    </sheetView>
  </sheetViews>
  <sheetFormatPr baseColWidth="10" defaultRowHeight="20" x14ac:dyDescent="0"/>
  <cols>
    <col min="1" max="1" width="10.83203125" style="1"/>
    <col min="2" max="2" width="16.5" style="1" customWidth="1"/>
    <col min="3" max="4" width="14.6640625" style="1" customWidth="1"/>
    <col min="5" max="5" width="4.1640625" style="1" customWidth="1"/>
    <col min="6" max="7" width="22.83203125" style="1" customWidth="1"/>
    <col min="8" max="8" width="4.33203125" style="14" customWidth="1"/>
    <col min="9" max="9" width="10.1640625" style="1" customWidth="1"/>
    <col min="10" max="10" width="4.5" style="1" customWidth="1"/>
    <col min="11" max="11" width="10.83203125" style="1"/>
    <col min="12" max="12" width="6" style="1" customWidth="1"/>
    <col min="13" max="16384" width="10.83203125" style="1"/>
  </cols>
  <sheetData>
    <row r="2" spans="2:16">
      <c r="C2" s="22" t="s">
        <v>2</v>
      </c>
      <c r="D2" s="22" t="s">
        <v>3</v>
      </c>
      <c r="E2" s="22"/>
      <c r="F2" s="22" t="s">
        <v>25</v>
      </c>
      <c r="G2" s="22" t="s">
        <v>26</v>
      </c>
      <c r="H2" s="23"/>
      <c r="I2" s="22" t="s">
        <v>23</v>
      </c>
      <c r="J2" s="2"/>
    </row>
    <row r="3" spans="2:16" ht="54">
      <c r="B3" s="4" t="s">
        <v>4</v>
      </c>
      <c r="C3" s="3" t="s">
        <v>0</v>
      </c>
      <c r="D3" s="3" t="s">
        <v>1</v>
      </c>
      <c r="E3" s="7"/>
      <c r="F3" s="11" t="s">
        <v>22</v>
      </c>
      <c r="G3" s="11" t="s">
        <v>21</v>
      </c>
      <c r="H3" s="12"/>
      <c r="I3" s="11"/>
      <c r="J3" s="7"/>
      <c r="K3" s="22" t="s">
        <v>6</v>
      </c>
      <c r="M3" s="22" t="s">
        <v>5</v>
      </c>
      <c r="N3" s="22" t="s">
        <v>27</v>
      </c>
      <c r="O3" s="22" t="s">
        <v>7</v>
      </c>
      <c r="P3" s="22" t="s">
        <v>8</v>
      </c>
    </row>
    <row r="4" spans="2:16">
      <c r="B4" s="1" t="s">
        <v>9</v>
      </c>
      <c r="C4" s="2">
        <v>4</v>
      </c>
      <c r="D4" s="2">
        <v>82</v>
      </c>
      <c r="E4" s="2"/>
      <c r="F4" s="10">
        <f>(C4-$C$15)/$C$16</f>
        <v>0.25264557631995571</v>
      </c>
      <c r="G4" s="10">
        <f>(D4-$D$15)/$D$16</f>
        <v>0.39893758112510819</v>
      </c>
      <c r="H4" s="10"/>
      <c r="I4" s="10">
        <f>F4*G4</f>
        <v>0.10078981509904204</v>
      </c>
      <c r="J4" s="2"/>
      <c r="K4" s="21">
        <f>COUNT(I4:I13)</f>
        <v>10</v>
      </c>
      <c r="M4" s="21">
        <f>K8</f>
        <v>-0.85111399416968825</v>
      </c>
      <c r="N4" s="1">
        <f>K4-2</f>
        <v>8</v>
      </c>
      <c r="O4" s="1">
        <f>M4/SQRT((1-M4^2)/N4)</f>
        <v>-4.5855264533437197</v>
      </c>
      <c r="P4" s="1">
        <f>TDIST(ABS(O4),N4-2,2)</f>
        <v>3.7486446075068081E-3</v>
      </c>
    </row>
    <row r="5" spans="2:16">
      <c r="B5" s="1" t="s">
        <v>10</v>
      </c>
      <c r="C5" s="2">
        <v>2</v>
      </c>
      <c r="D5" s="2">
        <v>98</v>
      </c>
      <c r="E5" s="2"/>
      <c r="F5" s="10">
        <f t="shared" ref="F5:F13" si="0">(C5-$C$15)/$C$16</f>
        <v>-0.58950634474656327</v>
      </c>
      <c r="G5" s="10">
        <f t="shared" ref="G5:G13" si="1">(D5-$D$15)/$D$16</f>
        <v>1.4627711307920632</v>
      </c>
      <c r="H5" s="10"/>
      <c r="I5" s="10">
        <f t="shared" ref="I5:I13" si="2">F5*G5</f>
        <v>-0.86231286251402617</v>
      </c>
      <c r="J5" s="2"/>
    </row>
    <row r="6" spans="2:16">
      <c r="B6" s="1" t="s">
        <v>11</v>
      </c>
      <c r="C6" s="2">
        <v>2</v>
      </c>
      <c r="D6" s="2">
        <v>76</v>
      </c>
      <c r="E6" s="2"/>
      <c r="F6" s="10">
        <f t="shared" si="0"/>
        <v>-0.58950634474656327</v>
      </c>
      <c r="G6" s="10">
        <f t="shared" si="1"/>
        <v>0</v>
      </c>
      <c r="H6" s="10"/>
      <c r="I6" s="10">
        <f t="shared" si="2"/>
        <v>0</v>
      </c>
      <c r="J6" s="2"/>
    </row>
    <row r="7" spans="2:16">
      <c r="B7" s="1" t="s">
        <v>12</v>
      </c>
      <c r="C7" s="2">
        <v>3</v>
      </c>
      <c r="D7" s="2">
        <v>68</v>
      </c>
      <c r="E7" s="2"/>
      <c r="F7" s="10">
        <f t="shared" si="0"/>
        <v>-0.16843038421330375</v>
      </c>
      <c r="G7" s="10">
        <f t="shared" si="1"/>
        <v>-0.53191677483347755</v>
      </c>
      <c r="H7" s="10"/>
      <c r="I7" s="10">
        <f t="shared" si="2"/>
        <v>8.9590946754703998E-2</v>
      </c>
      <c r="J7" s="2"/>
      <c r="K7" s="22" t="s">
        <v>5</v>
      </c>
    </row>
    <row r="8" spans="2:16">
      <c r="B8" s="1" t="s">
        <v>13</v>
      </c>
      <c r="C8" s="2">
        <v>1</v>
      </c>
      <c r="D8" s="2">
        <v>84</v>
      </c>
      <c r="E8" s="2"/>
      <c r="F8" s="10">
        <f t="shared" si="0"/>
        <v>-1.0105823052798228</v>
      </c>
      <c r="G8" s="10">
        <f t="shared" si="1"/>
        <v>0.53191677483347755</v>
      </c>
      <c r="H8" s="10"/>
      <c r="I8" s="10">
        <f t="shared" si="2"/>
        <v>-0.53754568052822416</v>
      </c>
      <c r="J8" s="2"/>
      <c r="K8" s="21">
        <f>I15/K4</f>
        <v>-0.85111399416968825</v>
      </c>
    </row>
    <row r="9" spans="2:16">
      <c r="B9" s="1" t="s">
        <v>14</v>
      </c>
      <c r="C9" s="2">
        <v>0</v>
      </c>
      <c r="D9" s="2">
        <v>99</v>
      </c>
      <c r="E9" s="2"/>
      <c r="F9" s="10">
        <f t="shared" si="0"/>
        <v>-1.4316582658130823</v>
      </c>
      <c r="G9" s="10">
        <f t="shared" si="1"/>
        <v>1.529260727646248</v>
      </c>
      <c r="H9" s="10"/>
      <c r="I9" s="10">
        <f t="shared" si="2"/>
        <v>-2.1893787613180797</v>
      </c>
      <c r="J9" s="2"/>
    </row>
    <row r="10" spans="2:16">
      <c r="B10" s="1" t="s">
        <v>15</v>
      </c>
      <c r="C10" s="2">
        <v>4</v>
      </c>
      <c r="D10" s="2">
        <v>67</v>
      </c>
      <c r="E10" s="2"/>
      <c r="F10" s="10">
        <f t="shared" si="0"/>
        <v>0.25264557631995571</v>
      </c>
      <c r="G10" s="10">
        <f t="shared" si="1"/>
        <v>-0.59840637168766231</v>
      </c>
      <c r="H10" s="10"/>
      <c r="I10" s="10">
        <f t="shared" si="2"/>
        <v>-0.15118472264856309</v>
      </c>
      <c r="J10" s="2"/>
    </row>
    <row r="11" spans="2:16">
      <c r="B11" s="1" t="s">
        <v>16</v>
      </c>
      <c r="C11" s="2">
        <v>8</v>
      </c>
      <c r="D11" s="2">
        <v>58</v>
      </c>
      <c r="E11" s="2"/>
      <c r="F11" s="10">
        <f t="shared" si="0"/>
        <v>1.9369494184529934</v>
      </c>
      <c r="G11" s="10">
        <f t="shared" si="1"/>
        <v>-1.1968127433753246</v>
      </c>
      <c r="H11" s="10"/>
      <c r="I11" s="10">
        <f t="shared" si="2"/>
        <v>-2.3181657472779666</v>
      </c>
      <c r="J11" s="2"/>
    </row>
    <row r="12" spans="2:16">
      <c r="B12" s="1" t="s">
        <v>17</v>
      </c>
      <c r="C12" s="2">
        <v>7</v>
      </c>
      <c r="D12" s="2">
        <v>50</v>
      </c>
      <c r="E12" s="2"/>
      <c r="F12" s="10">
        <f t="shared" si="0"/>
        <v>1.5158734579197342</v>
      </c>
      <c r="G12" s="10">
        <f t="shared" si="1"/>
        <v>-1.7287295182088021</v>
      </c>
      <c r="H12" s="10"/>
      <c r="I12" s="10">
        <f t="shared" si="2"/>
        <v>-2.6205351925750926</v>
      </c>
      <c r="J12" s="2"/>
    </row>
    <row r="13" spans="2:16">
      <c r="B13" s="4" t="s">
        <v>18</v>
      </c>
      <c r="C13" s="3">
        <v>3</v>
      </c>
      <c r="D13" s="3">
        <v>78</v>
      </c>
      <c r="E13" s="7"/>
      <c r="F13" s="10">
        <f t="shared" si="0"/>
        <v>-0.16843038421330375</v>
      </c>
      <c r="G13" s="10">
        <f t="shared" si="1"/>
        <v>0.13297919370836939</v>
      </c>
      <c r="H13" s="13"/>
      <c r="I13" s="10">
        <f t="shared" si="2"/>
        <v>-2.2397736688676E-2</v>
      </c>
      <c r="J13" s="7"/>
    </row>
    <row r="14" spans="2:16">
      <c r="I14" s="14"/>
    </row>
    <row r="15" spans="2:16">
      <c r="B15" s="5" t="s">
        <v>19</v>
      </c>
      <c r="C15" s="18">
        <f>AVERAGE(C4:C13)</f>
        <v>3.4</v>
      </c>
      <c r="D15" s="18">
        <f>AVERAGE(D4:D13)</f>
        <v>76</v>
      </c>
      <c r="E15" s="10"/>
      <c r="F15" s="10"/>
      <c r="G15" s="10"/>
      <c r="H15" s="15" t="s">
        <v>24</v>
      </c>
      <c r="I15" s="18">
        <f>SUM(I4:I13)</f>
        <v>-8.5111399416968823</v>
      </c>
      <c r="J15" s="10"/>
    </row>
    <row r="16" spans="2:16">
      <c r="B16" s="5" t="s">
        <v>20</v>
      </c>
      <c r="C16" s="19">
        <f>STDEVP(C4:C13)</f>
        <v>2.3748684174075834</v>
      </c>
      <c r="D16" s="19">
        <f>STDEVP(D4:D13)</f>
        <v>15.039946808416577</v>
      </c>
      <c r="E16" s="10"/>
      <c r="F16" s="10"/>
      <c r="G16" s="10"/>
      <c r="H16" s="10"/>
      <c r="I16" s="10"/>
      <c r="J16" s="10"/>
    </row>
    <row r="17" spans="12:15">
      <c r="L17" s="24" t="s">
        <v>30</v>
      </c>
      <c r="M17" s="25"/>
      <c r="N17" s="25"/>
      <c r="O17" s="26"/>
    </row>
    <row r="18" spans="12:15">
      <c r="L18" s="6"/>
      <c r="M18" s="27"/>
      <c r="N18" s="27"/>
      <c r="O18" s="28"/>
    </row>
    <row r="19" spans="12:15">
      <c r="L19" s="6"/>
      <c r="M19" s="29" t="s">
        <v>28</v>
      </c>
      <c r="N19" s="30"/>
      <c r="O19" s="28"/>
    </row>
    <row r="20" spans="12:15">
      <c r="L20" s="6"/>
      <c r="M20" s="29" t="s">
        <v>29</v>
      </c>
      <c r="N20" s="30"/>
      <c r="O20" s="28"/>
    </row>
    <row r="21" spans="12:15">
      <c r="L21" s="8"/>
      <c r="M21" s="4"/>
      <c r="N21" s="4"/>
      <c r="O21" s="31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1"/>
  <sheetViews>
    <sheetView workbookViewId="0">
      <selection activeCell="N19" sqref="N19"/>
    </sheetView>
  </sheetViews>
  <sheetFormatPr baseColWidth="10" defaultRowHeight="20" x14ac:dyDescent="0"/>
  <cols>
    <col min="1" max="1" width="10.83203125" style="1"/>
    <col min="2" max="2" width="16.5" style="1" customWidth="1"/>
    <col min="3" max="4" width="14.6640625" style="1" customWidth="1"/>
    <col min="5" max="5" width="4.1640625" style="1" customWidth="1"/>
    <col min="6" max="7" width="22.83203125" style="1" customWidth="1"/>
    <col min="8" max="8" width="4.33203125" style="14" customWidth="1"/>
    <col min="9" max="9" width="10.1640625" style="1" customWidth="1"/>
    <col min="10" max="10" width="4.5" style="1" customWidth="1"/>
    <col min="11" max="11" width="10.83203125" style="1"/>
    <col min="12" max="12" width="6" style="1" customWidth="1"/>
    <col min="13" max="16384" width="10.83203125" style="1"/>
  </cols>
  <sheetData>
    <row r="2" spans="2:16">
      <c r="C2" s="22" t="s">
        <v>2</v>
      </c>
      <c r="D2" s="22" t="s">
        <v>3</v>
      </c>
      <c r="E2" s="22"/>
      <c r="F2" s="22" t="s">
        <v>25</v>
      </c>
      <c r="G2" s="22" t="s">
        <v>26</v>
      </c>
      <c r="H2" s="23"/>
      <c r="I2" s="22" t="s">
        <v>23</v>
      </c>
      <c r="J2" s="2"/>
    </row>
    <row r="3" spans="2:16" ht="54">
      <c r="B3" s="4" t="s">
        <v>4</v>
      </c>
      <c r="C3" s="3" t="s">
        <v>0</v>
      </c>
      <c r="D3" s="3" t="s">
        <v>1</v>
      </c>
      <c r="E3" s="7"/>
      <c r="F3" s="11" t="s">
        <v>22</v>
      </c>
      <c r="G3" s="11" t="s">
        <v>21</v>
      </c>
      <c r="H3" s="12"/>
      <c r="I3" s="11"/>
      <c r="J3" s="7"/>
      <c r="K3" s="22" t="s">
        <v>6</v>
      </c>
      <c r="M3" s="22" t="s">
        <v>5</v>
      </c>
      <c r="N3" s="22" t="s">
        <v>27</v>
      </c>
      <c r="O3" s="22" t="s">
        <v>7</v>
      </c>
      <c r="P3" s="22" t="s">
        <v>8</v>
      </c>
    </row>
    <row r="4" spans="2:16">
      <c r="B4" s="1" t="s">
        <v>9</v>
      </c>
      <c r="C4" s="2">
        <v>4</v>
      </c>
      <c r="D4" s="2">
        <v>82</v>
      </c>
      <c r="E4" s="2"/>
      <c r="F4" s="10">
        <f>(C4-$C$15)/$C$16</f>
        <v>0.25264557631995571</v>
      </c>
      <c r="G4" s="10">
        <f>(D4-$D$15)/$D$16</f>
        <v>0.39893758112510819</v>
      </c>
      <c r="H4" s="10"/>
      <c r="I4" s="10">
        <f>F4*G4</f>
        <v>0.10078981509904204</v>
      </c>
      <c r="J4" s="2"/>
      <c r="K4" s="21">
        <f>COUNT(I4:I13)</f>
        <v>10</v>
      </c>
      <c r="M4" s="21">
        <f>K8</f>
        <v>-0.85111399416968825</v>
      </c>
      <c r="N4" s="1">
        <f>K4-2</f>
        <v>8</v>
      </c>
      <c r="O4" s="1">
        <f>M4/SQRT((1-M4^2)/N4)</f>
        <v>-4.5855264533437197</v>
      </c>
      <c r="P4" s="1">
        <f>TDIST(ABS(O4),N4-2,2)</f>
        <v>3.7486446075068081E-3</v>
      </c>
    </row>
    <row r="5" spans="2:16">
      <c r="B5" s="1" t="s">
        <v>10</v>
      </c>
      <c r="C5" s="2">
        <v>2</v>
      </c>
      <c r="D5" s="2">
        <v>98</v>
      </c>
      <c r="E5" s="2"/>
      <c r="F5" s="10">
        <f t="shared" ref="F5:F13" si="0">(C5-$C$15)/$C$16</f>
        <v>-0.58950634474656327</v>
      </c>
      <c r="G5" s="10">
        <f t="shared" ref="G5:G13" si="1">(D5-$D$15)/$D$16</f>
        <v>1.4627711307920632</v>
      </c>
      <c r="H5" s="10"/>
      <c r="I5" s="10">
        <f t="shared" ref="I5:I13" si="2">F5*G5</f>
        <v>-0.86231286251402617</v>
      </c>
      <c r="J5" s="2"/>
    </row>
    <row r="6" spans="2:16">
      <c r="B6" s="1" t="s">
        <v>11</v>
      </c>
      <c r="C6" s="2">
        <v>2</v>
      </c>
      <c r="D6" s="2">
        <v>76</v>
      </c>
      <c r="E6" s="2"/>
      <c r="F6" s="10">
        <f t="shared" si="0"/>
        <v>-0.58950634474656327</v>
      </c>
      <c r="G6" s="10">
        <f t="shared" si="1"/>
        <v>0</v>
      </c>
      <c r="H6" s="10"/>
      <c r="I6" s="10">
        <f t="shared" si="2"/>
        <v>0</v>
      </c>
      <c r="J6" s="2"/>
    </row>
    <row r="7" spans="2:16">
      <c r="B7" s="1" t="s">
        <v>12</v>
      </c>
      <c r="C7" s="2">
        <v>3</v>
      </c>
      <c r="D7" s="2">
        <v>68</v>
      </c>
      <c r="E7" s="2"/>
      <c r="F7" s="10">
        <f t="shared" si="0"/>
        <v>-0.16843038421330375</v>
      </c>
      <c r="G7" s="10">
        <f t="shared" si="1"/>
        <v>-0.53191677483347755</v>
      </c>
      <c r="H7" s="10"/>
      <c r="I7" s="10">
        <f t="shared" si="2"/>
        <v>8.9590946754703998E-2</v>
      </c>
      <c r="J7" s="2"/>
      <c r="K7" s="22" t="s">
        <v>5</v>
      </c>
    </row>
    <row r="8" spans="2:16">
      <c r="B8" s="1" t="s">
        <v>13</v>
      </c>
      <c r="C8" s="2">
        <v>1</v>
      </c>
      <c r="D8" s="2">
        <v>84</v>
      </c>
      <c r="E8" s="2"/>
      <c r="F8" s="10">
        <f t="shared" si="0"/>
        <v>-1.0105823052798228</v>
      </c>
      <c r="G8" s="10">
        <f t="shared" si="1"/>
        <v>0.53191677483347755</v>
      </c>
      <c r="H8" s="10"/>
      <c r="I8" s="10">
        <f t="shared" si="2"/>
        <v>-0.53754568052822416</v>
      </c>
      <c r="J8" s="2"/>
      <c r="K8" s="21">
        <f>I15/K4</f>
        <v>-0.85111399416968825</v>
      </c>
    </row>
    <row r="9" spans="2:16">
      <c r="B9" s="1" t="s">
        <v>14</v>
      </c>
      <c r="C9" s="2">
        <v>0</v>
      </c>
      <c r="D9" s="2">
        <v>99</v>
      </c>
      <c r="E9" s="2"/>
      <c r="F9" s="10">
        <f t="shared" si="0"/>
        <v>-1.4316582658130823</v>
      </c>
      <c r="G9" s="10">
        <f t="shared" si="1"/>
        <v>1.529260727646248</v>
      </c>
      <c r="H9" s="10"/>
      <c r="I9" s="10">
        <f t="shared" si="2"/>
        <v>-2.1893787613180797</v>
      </c>
      <c r="J9" s="2"/>
    </row>
    <row r="10" spans="2:16">
      <c r="B10" s="1" t="s">
        <v>15</v>
      </c>
      <c r="C10" s="2">
        <v>4</v>
      </c>
      <c r="D10" s="2">
        <v>67</v>
      </c>
      <c r="E10" s="2"/>
      <c r="F10" s="10">
        <f t="shared" si="0"/>
        <v>0.25264557631995571</v>
      </c>
      <c r="G10" s="10">
        <f t="shared" si="1"/>
        <v>-0.59840637168766231</v>
      </c>
      <c r="H10" s="10"/>
      <c r="I10" s="10">
        <f t="shared" si="2"/>
        <v>-0.15118472264856309</v>
      </c>
      <c r="J10" s="2"/>
    </row>
    <row r="11" spans="2:16">
      <c r="B11" s="1" t="s">
        <v>16</v>
      </c>
      <c r="C11" s="2">
        <v>8</v>
      </c>
      <c r="D11" s="2">
        <v>58</v>
      </c>
      <c r="E11" s="2"/>
      <c r="F11" s="10">
        <f t="shared" si="0"/>
        <v>1.9369494184529934</v>
      </c>
      <c r="G11" s="10">
        <f t="shared" si="1"/>
        <v>-1.1968127433753246</v>
      </c>
      <c r="H11" s="10"/>
      <c r="I11" s="10">
        <f t="shared" si="2"/>
        <v>-2.3181657472779666</v>
      </c>
      <c r="J11" s="2"/>
    </row>
    <row r="12" spans="2:16">
      <c r="B12" s="1" t="s">
        <v>17</v>
      </c>
      <c r="C12" s="2">
        <v>7</v>
      </c>
      <c r="D12" s="2">
        <v>50</v>
      </c>
      <c r="E12" s="2"/>
      <c r="F12" s="10">
        <f t="shared" si="0"/>
        <v>1.5158734579197342</v>
      </c>
      <c r="G12" s="10">
        <f t="shared" si="1"/>
        <v>-1.7287295182088021</v>
      </c>
      <c r="H12" s="10"/>
      <c r="I12" s="10">
        <f t="shared" si="2"/>
        <v>-2.6205351925750926</v>
      </c>
      <c r="J12" s="2"/>
    </row>
    <row r="13" spans="2:16">
      <c r="B13" s="4" t="s">
        <v>18</v>
      </c>
      <c r="C13" s="3">
        <v>3</v>
      </c>
      <c r="D13" s="3">
        <v>78</v>
      </c>
      <c r="E13" s="7"/>
      <c r="F13" s="10">
        <f t="shared" si="0"/>
        <v>-0.16843038421330375</v>
      </c>
      <c r="G13" s="10">
        <f t="shared" si="1"/>
        <v>0.13297919370836939</v>
      </c>
      <c r="H13" s="13"/>
      <c r="I13" s="10">
        <f t="shared" si="2"/>
        <v>-2.2397736688676E-2</v>
      </c>
      <c r="J13" s="7"/>
    </row>
    <row r="14" spans="2:16">
      <c r="I14" s="14"/>
    </row>
    <row r="15" spans="2:16">
      <c r="B15" s="5" t="s">
        <v>19</v>
      </c>
      <c r="C15" s="18">
        <f>AVERAGE(C4:C13)</f>
        <v>3.4</v>
      </c>
      <c r="D15" s="18">
        <f>AVERAGE(D4:D13)</f>
        <v>76</v>
      </c>
      <c r="E15" s="10"/>
      <c r="F15" s="10"/>
      <c r="G15" s="10"/>
      <c r="H15" s="15" t="s">
        <v>24</v>
      </c>
      <c r="I15" s="18">
        <f>SUM(I4:I13)</f>
        <v>-8.5111399416968823</v>
      </c>
      <c r="J15" s="10"/>
    </row>
    <row r="16" spans="2:16">
      <c r="B16" s="5" t="s">
        <v>20</v>
      </c>
      <c r="C16" s="19">
        <f>STDEVP(C4:C13)</f>
        <v>2.3748684174075834</v>
      </c>
      <c r="D16" s="19">
        <f>STDEVP(D4:D13)</f>
        <v>15.039946808416577</v>
      </c>
      <c r="E16" s="10"/>
      <c r="F16" s="10"/>
      <c r="G16" s="10"/>
      <c r="H16" s="10"/>
      <c r="I16" s="10"/>
      <c r="J16" s="10"/>
    </row>
    <row r="17" spans="12:15">
      <c r="L17" s="24" t="s">
        <v>30</v>
      </c>
      <c r="M17" s="25"/>
      <c r="N17" s="25"/>
      <c r="O17" s="26"/>
    </row>
    <row r="18" spans="12:15">
      <c r="L18" s="6"/>
      <c r="M18" s="27"/>
      <c r="N18" s="27"/>
      <c r="O18" s="28"/>
    </row>
    <row r="19" spans="12:15">
      <c r="L19" s="6"/>
      <c r="M19" s="29" t="s">
        <v>28</v>
      </c>
      <c r="N19" s="32">
        <f>INTERCEPT(D4:D13,C4:C13)</f>
        <v>94.326241134751783</v>
      </c>
      <c r="O19" s="28"/>
    </row>
    <row r="20" spans="12:15">
      <c r="L20" s="6"/>
      <c r="M20" s="29" t="s">
        <v>29</v>
      </c>
      <c r="N20" s="32">
        <f>SLOPE(D4:D13,C4:C13)</f>
        <v>-5.3900709219858172</v>
      </c>
      <c r="O20" s="28"/>
    </row>
    <row r="21" spans="12:15">
      <c r="L21" s="8"/>
      <c r="M21" s="4"/>
      <c r="N21" s="4"/>
      <c r="O21" s="31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>Fontbonne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Finley</dc:creator>
  <cp:lastModifiedBy>Jason Finley</cp:lastModifiedBy>
  <dcterms:created xsi:type="dcterms:W3CDTF">2015-09-16T19:07:10Z</dcterms:created>
  <dcterms:modified xsi:type="dcterms:W3CDTF">2015-09-17T02:24:08Z</dcterms:modified>
</cp:coreProperties>
</file>